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ste\Dropbox\arbeit\Statistik\Aufgaben\"/>
    </mc:Choice>
  </mc:AlternateContent>
  <xr:revisionPtr revIDLastSave="0" documentId="13_ncr:1_{7228761B-8171-4E5D-859F-CB3366EEE99C}" xr6:coauthVersionLast="43" xr6:coauthVersionMax="43" xr10:uidLastSave="{00000000-0000-0000-0000-000000000000}"/>
  <bookViews>
    <workbookView xWindow="-120" yWindow="-120" windowWidth="29040" windowHeight="15840" xr2:uid="{1B2B0CA0-ED55-4098-ABD4-5134576BB7A0}"/>
  </bookViews>
  <sheets>
    <sheet name="Tabelle1" sheetId="1" r:id="rId1"/>
  </sheets>
  <definedNames>
    <definedName name="_xlnm.Print_Area" localSheetId="0">Tabelle1!$A$1:$H$76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C10" i="1" l="1"/>
  <c r="C4" i="1" l="1"/>
  <c r="C5" i="1"/>
  <c r="D5" i="1"/>
  <c r="E5" i="1"/>
  <c r="F5" i="1"/>
  <c r="B5" i="1"/>
  <c r="G8" i="1"/>
  <c r="B4" i="1"/>
  <c r="D4" i="1"/>
  <c r="E4" i="1"/>
  <c r="F4" i="1"/>
  <c r="G3" i="1"/>
  <c r="B10" i="1"/>
  <c r="D10" i="1"/>
  <c r="E10" i="1"/>
  <c r="F10" i="1"/>
  <c r="B9" i="1"/>
  <c r="B6" i="1" s="1"/>
  <c r="C9" i="1"/>
  <c r="C6" i="1" s="1"/>
  <c r="D9" i="1"/>
  <c r="D6" i="1" s="1"/>
  <c r="E9" i="1"/>
  <c r="E6" i="1" s="1"/>
  <c r="F9" i="1"/>
  <c r="F6" i="1" s="1"/>
  <c r="G5" i="1" l="1"/>
  <c r="G10" i="1"/>
  <c r="G4" i="1"/>
  <c r="D38" i="1" s="1"/>
  <c r="G6" i="1"/>
  <c r="G9" i="1"/>
  <c r="C20" i="1" l="1"/>
  <c r="C21" i="1" s="1"/>
  <c r="D39" i="1"/>
  <c r="C43" i="1" s="1"/>
  <c r="C23" i="1"/>
  <c r="F43" i="1" l="1"/>
  <c r="F45" i="1" s="1"/>
  <c r="E76" i="1"/>
  <c r="B76" i="1"/>
  <c r="C24" i="1"/>
  <c r="C33" i="1" s="1"/>
  <c r="D43" i="1"/>
  <c r="E43" i="1"/>
  <c r="G43" i="1"/>
  <c r="C27" i="1" l="1"/>
  <c r="B33" i="1"/>
  <c r="F33" i="1"/>
  <c r="E33" i="1"/>
  <c r="D33" i="1"/>
  <c r="B75" i="1"/>
  <c r="C49" i="1"/>
  <c r="G45" i="1"/>
  <c r="F76" i="1"/>
  <c r="E45" i="1"/>
  <c r="D76" i="1"/>
  <c r="D45" i="1"/>
  <c r="C76" i="1"/>
  <c r="C29" i="1"/>
  <c r="D27" i="1"/>
  <c r="D29" i="1" s="1"/>
  <c r="D49" i="1"/>
  <c r="F27" i="1"/>
  <c r="F29" i="1" s="1"/>
  <c r="G27" i="1"/>
  <c r="G29" i="1" s="1"/>
  <c r="E27" i="1"/>
  <c r="E29" i="1" s="1"/>
  <c r="D75" i="1" l="1"/>
  <c r="F75" i="1"/>
  <c r="E75" i="1"/>
  <c r="C75" i="1"/>
</calcChain>
</file>

<file path=xl/sharedStrings.xml><?xml version="1.0" encoding="utf-8"?>
<sst xmlns="http://schemas.openxmlformats.org/spreadsheetml/2006/main" count="54" uniqueCount="47">
  <si>
    <t>11-3</t>
  </si>
  <si>
    <t>t</t>
  </si>
  <si>
    <t>Jahr</t>
  </si>
  <si>
    <t>x=a+b*t</t>
  </si>
  <si>
    <t>a=</t>
  </si>
  <si>
    <t>Summe</t>
  </si>
  <si>
    <t>(t)^2</t>
  </si>
  <si>
    <t>t*xt</t>
  </si>
  <si>
    <t>Ln(xt)</t>
  </si>
  <si>
    <t>xt</t>
  </si>
  <si>
    <t>t*ln(xt)</t>
  </si>
  <si>
    <t>Wert muss noch mit e^() multipliziert werden</t>
  </si>
  <si>
    <t>xt=a*b^t</t>
  </si>
  <si>
    <t>ln(xt)=ln(a)+t*ln(b)</t>
  </si>
  <si>
    <t xml:space="preserve">e^(ln(b))= b = </t>
  </si>
  <si>
    <t>ln(b)=</t>
  </si>
  <si>
    <t xml:space="preserve">e^(ln(a))= a = </t>
  </si>
  <si>
    <t>ln(a)=</t>
  </si>
  <si>
    <t>xt=92396,57*1,19^(t)</t>
  </si>
  <si>
    <t>xt_exp</t>
  </si>
  <si>
    <t>b=</t>
  </si>
  <si>
    <t>xt=78000+27000*t</t>
  </si>
  <si>
    <t>Prognose</t>
  </si>
  <si>
    <t>Mulitplikatives Modell</t>
  </si>
  <si>
    <t>Additives Modell</t>
  </si>
  <si>
    <t>Beobachtung</t>
  </si>
  <si>
    <t>Variable\Zeitpunkt</t>
  </si>
  <si>
    <t>Ln(t)</t>
  </si>
  <si>
    <t>t (Jahr)</t>
  </si>
  <si>
    <t>Kochrezept</t>
  </si>
  <si>
    <t>1. Schritt</t>
  </si>
  <si>
    <t>Tabelle anlegen und Werte ausrechnen</t>
  </si>
  <si>
    <t>2. Schritt</t>
  </si>
  <si>
    <t>additives und multiplikatives Modell berechnen</t>
  </si>
  <si>
    <t>3. Schrit</t>
  </si>
  <si>
    <t>Residuen berechnen</t>
  </si>
  <si>
    <t>4. Schritt</t>
  </si>
  <si>
    <t>Evaluation der Modelle anhand der Residuen</t>
  </si>
  <si>
    <t>xt_additiv</t>
  </si>
  <si>
    <t>time</t>
  </si>
  <si>
    <t>diff_zu_exp</t>
  </si>
  <si>
    <t>diff_zu_additiv</t>
  </si>
  <si>
    <t>Modell</t>
  </si>
  <si>
    <t>xt (aus der Aufgabenstellung)</t>
  </si>
  <si>
    <t>Mulitplikatives Modell (zusammengefasst)</t>
  </si>
  <si>
    <t>Fehler (ut=xt-xt_exp)</t>
  </si>
  <si>
    <t>Fehler (ut=xt-xt_additiv)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</si>
</sst>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0" borderId="0" xfId="0" applyNumberFormat="1"/>
    <xf numFmtId="0" fontId="0" fillId="0" borderId="0" xfId="0" applyBorder="1"/>
    <xf numFmtId="2" fontId="0" fillId="4" borderId="0" xfId="0" applyNumberFormat="1" applyFill="1" applyBorder="1"/>
    <xf numFmtId="2" fontId="0" fillId="0" borderId="0" xfId="0" applyNumberFormat="1" applyBorder="1"/>
    <xf numFmtId="0" fontId="1" fillId="0" borderId="0" xfId="0" applyFont="1" applyBorder="1"/>
    <xf numFmtId="2" fontId="0" fillId="0" borderId="0" xfId="0" applyNumberFormat="1"/>
    <xf numFmtId="0" fontId="0" fillId="0" borderId="1" xfId="0" applyBorder="1"/>
    <xf numFmtId="0" fontId="0" fillId="0" borderId="6" xfId="0" applyBorder="1"/>
    <xf numFmtId="0" fontId="0" fillId="0" borderId="0" xfId="0" applyFill="1" applyBorder="1"/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16" xfId="0" applyFill="1" applyBorder="1" applyAlignment="1">
      <alignment horizontal="left" indent="1"/>
    </xf>
    <xf numFmtId="0" fontId="0" fillId="3" borderId="17" xfId="0" applyFill="1" applyBorder="1" applyAlignment="1">
      <alignment horizontal="left" indent="1"/>
    </xf>
    <xf numFmtId="0" fontId="0" fillId="2" borderId="17" xfId="0" applyFill="1" applyBorder="1" applyAlignment="1">
      <alignment horizontal="left" indent="1"/>
    </xf>
    <xf numFmtId="0" fontId="0" fillId="2" borderId="18" xfId="0" applyFill="1" applyBorder="1" applyAlignment="1">
      <alignment horizontal="left" indent="1"/>
    </xf>
    <xf numFmtId="0" fontId="0" fillId="6" borderId="7" xfId="0" applyFill="1" applyBorder="1" applyAlignment="1">
      <alignment horizontal="center"/>
    </xf>
    <xf numFmtId="1" fontId="0" fillId="3" borderId="10" xfId="0" applyNumberFormat="1" applyFill="1" applyBorder="1" applyAlignment="1">
      <alignment horizontal="right" indent="1"/>
    </xf>
    <xf numFmtId="2" fontId="0" fillId="2" borderId="11" xfId="0" applyNumberFormat="1" applyFill="1" applyBorder="1" applyAlignment="1">
      <alignment horizontal="right" indent="1"/>
    </xf>
    <xf numFmtId="0" fontId="0" fillId="3" borderId="11" xfId="0" applyNumberFormat="1" applyFill="1" applyBorder="1" applyAlignment="1">
      <alignment horizontal="right" indent="1"/>
    </xf>
    <xf numFmtId="2" fontId="0" fillId="2" borderId="12" xfId="0" applyNumberFormat="1" applyFill="1" applyBorder="1" applyAlignment="1">
      <alignment horizontal="right" indent="1"/>
    </xf>
    <xf numFmtId="1" fontId="0" fillId="3" borderId="20" xfId="0" applyNumberFormat="1" applyFill="1" applyBorder="1" applyAlignment="1">
      <alignment horizontal="right" indent="1"/>
    </xf>
    <xf numFmtId="2" fontId="0" fillId="2" borderId="21" xfId="0" applyNumberFormat="1" applyFill="1" applyBorder="1" applyAlignment="1">
      <alignment horizontal="right" indent="1"/>
    </xf>
    <xf numFmtId="0" fontId="0" fillId="3" borderId="21" xfId="0" applyNumberFormat="1" applyFill="1" applyBorder="1" applyAlignment="1">
      <alignment horizontal="right" indent="1"/>
    </xf>
    <xf numFmtId="2" fontId="0" fillId="2" borderId="22" xfId="0" applyNumberFormat="1" applyFill="1" applyBorder="1" applyAlignment="1">
      <alignment horizontal="right" indent="1"/>
    </xf>
    <xf numFmtId="0" fontId="0" fillId="6" borderId="26" xfId="0" applyFill="1" applyBorder="1"/>
    <xf numFmtId="0" fontId="0" fillId="6" borderId="27" xfId="0" applyFill="1" applyBorder="1"/>
    <xf numFmtId="0" fontId="0" fillId="6" borderId="3" xfId="0" applyFill="1" applyBorder="1"/>
    <xf numFmtId="0" fontId="0" fillId="6" borderId="28" xfId="0" applyFill="1" applyBorder="1"/>
    <xf numFmtId="0" fontId="0" fillId="6" borderId="0" xfId="0" applyFill="1" applyBorder="1"/>
    <xf numFmtId="0" fontId="0" fillId="6" borderId="2" xfId="0" applyFill="1" applyBorder="1"/>
    <xf numFmtId="0" fontId="0" fillId="6" borderId="29" xfId="0" applyFill="1" applyBorder="1"/>
    <xf numFmtId="0" fontId="0" fillId="6" borderId="30" xfId="0" applyFill="1" applyBorder="1"/>
    <xf numFmtId="0" fontId="0" fillId="6" borderId="1" xfId="0" applyFill="1" applyBorder="1"/>
    <xf numFmtId="0" fontId="0" fillId="0" borderId="2" xfId="0" applyBorder="1"/>
    <xf numFmtId="0" fontId="0" fillId="0" borderId="30" xfId="0" applyBorder="1"/>
    <xf numFmtId="0" fontId="0" fillId="6" borderId="4" xfId="0" applyFill="1" applyBorder="1" applyAlignment="1">
      <alignment horizontal="left" vertical="center" indent="1"/>
    </xf>
    <xf numFmtId="0" fontId="0" fillId="6" borderId="5" xfId="0" applyFill="1" applyBorder="1" applyAlignment="1">
      <alignment horizontal="left" vertical="center" indent="1"/>
    </xf>
    <xf numFmtId="0" fontId="0" fillId="6" borderId="6" xfId="0" applyFill="1" applyBorder="1" applyAlignment="1">
      <alignment horizontal="left" vertical="center" indent="1"/>
    </xf>
    <xf numFmtId="1" fontId="0" fillId="6" borderId="23" xfId="0" applyNumberFormat="1" applyFill="1" applyBorder="1" applyAlignment="1">
      <alignment horizontal="right" indent="1"/>
    </xf>
    <xf numFmtId="2" fontId="0" fillId="6" borderId="24" xfId="0" applyNumberFormat="1" applyFill="1" applyBorder="1" applyAlignment="1">
      <alignment horizontal="right" indent="1"/>
    </xf>
    <xf numFmtId="2" fontId="0" fillId="6" borderId="25" xfId="0" applyNumberFormat="1" applyFill="1" applyBorder="1" applyAlignment="1">
      <alignment horizontal="right" indent="1"/>
    </xf>
    <xf numFmtId="0" fontId="0" fillId="6" borderId="12" xfId="0" applyFill="1" applyBorder="1" applyAlignment="1">
      <alignment horizontal="left" vertical="center" indent="1"/>
    </xf>
    <xf numFmtId="2" fontId="0" fillId="3" borderId="9" xfId="0" applyNumberFormat="1" applyFill="1" applyBorder="1" applyAlignment="1">
      <alignment horizontal="right" indent="1"/>
    </xf>
    <xf numFmtId="2" fontId="0" fillId="3" borderId="8" xfId="0" applyNumberFormat="1" applyFill="1" applyBorder="1" applyAlignment="1">
      <alignment horizontal="right" indent="1"/>
    </xf>
    <xf numFmtId="2" fontId="0" fillId="3" borderId="19" xfId="0" applyNumberFormat="1" applyFill="1" applyBorder="1" applyAlignment="1">
      <alignment horizontal="right" indent="1"/>
    </xf>
    <xf numFmtId="2" fontId="0" fillId="0" borderId="1" xfId="0" applyNumberFormat="1" applyBorder="1"/>
    <xf numFmtId="1" fontId="0" fillId="3" borderId="11" xfId="0" applyNumberFormat="1" applyFill="1" applyBorder="1" applyAlignment="1">
      <alignment horizontal="right" indent="1"/>
    </xf>
    <xf numFmtId="1" fontId="0" fillId="3" borderId="21" xfId="0" applyNumberFormat="1" applyFill="1" applyBorder="1" applyAlignment="1">
      <alignment horizontal="right" indent="1"/>
    </xf>
    <xf numFmtId="1" fontId="0" fillId="6" borderId="24" xfId="0" applyNumberFormat="1" applyFill="1" applyBorder="1" applyAlignment="1">
      <alignment horizontal="right" indent="1"/>
    </xf>
    <xf numFmtId="0" fontId="0" fillId="0" borderId="27" xfId="0" applyBorder="1"/>
    <xf numFmtId="2" fontId="0" fillId="4" borderId="27" xfId="0" applyNumberFormat="1" applyFill="1" applyBorder="1"/>
    <xf numFmtId="0" fontId="0" fillId="0" borderId="3" xfId="0" applyBorder="1"/>
    <xf numFmtId="0" fontId="0" fillId="6" borderId="26" xfId="0" applyFill="1" applyBorder="1" applyAlignment="1">
      <alignment horizontal="left" vertical="center" indent="1"/>
    </xf>
    <xf numFmtId="0" fontId="1" fillId="0" borderId="27" xfId="0" applyFont="1" applyBorder="1"/>
    <xf numFmtId="0" fontId="0" fillId="6" borderId="28" xfId="0" applyFill="1" applyBorder="1" applyAlignment="1">
      <alignment horizontal="left" vertical="center" indent="1"/>
    </xf>
    <xf numFmtId="0" fontId="0" fillId="6" borderId="29" xfId="0" applyFill="1" applyBorder="1" applyAlignment="1">
      <alignment horizontal="left" vertical="center" indent="1"/>
    </xf>
    <xf numFmtId="0" fontId="2" fillId="6" borderId="4" xfId="0" applyFont="1" applyFill="1" applyBorder="1" applyAlignment="1">
      <alignment horizontal="left" vertical="center" indent="1"/>
    </xf>
    <xf numFmtId="0" fontId="2" fillId="6" borderId="5" xfId="0" applyFont="1" applyFill="1" applyBorder="1" applyAlignment="1">
      <alignment horizontal="left" vertical="center" indent="1"/>
    </xf>
    <xf numFmtId="0" fontId="2" fillId="6" borderId="6" xfId="0" applyFont="1" applyFill="1" applyBorder="1" applyAlignment="1">
      <alignment horizontal="left" vertical="center" inden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0" fontId="0" fillId="2" borderId="2" xfId="0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2" borderId="5" xfId="0" applyFill="1" applyBorder="1"/>
    <xf numFmtId="2" fontId="0" fillId="5" borderId="0" xfId="0" applyNumberFormat="1" applyFill="1" applyBorder="1"/>
    <xf numFmtId="2" fontId="0" fillId="5" borderId="2" xfId="0" applyNumberFormat="1" applyFill="1" applyBorder="1"/>
    <xf numFmtId="2" fontId="0" fillId="4" borderId="3" xfId="0" applyNumberFormat="1" applyFill="1" applyBorder="1"/>
    <xf numFmtId="2" fontId="0" fillId="4" borderId="30" xfId="0" applyNumberFormat="1" applyFill="1" applyBorder="1"/>
    <xf numFmtId="2" fontId="0" fillId="4" borderId="1" xfId="0" applyNumberFormat="1" applyFill="1" applyBorder="1"/>
    <xf numFmtId="0" fontId="0" fillId="4" borderId="4" xfId="0" applyFill="1" applyBorder="1"/>
    <xf numFmtId="0" fontId="0" fillId="4" borderId="6" xfId="0" applyFill="1" applyBorder="1"/>
    <xf numFmtId="0" fontId="0" fillId="2" borderId="2" xfId="0" applyFill="1" applyBorder="1"/>
    <xf numFmtId="0" fontId="0" fillId="7" borderId="0" xfId="0" applyFill="1" applyBorder="1"/>
    <xf numFmtId="0" fontId="0" fillId="7" borderId="2" xfId="0" applyFill="1" applyBorder="1"/>
    <xf numFmtId="0" fontId="3" fillId="6" borderId="7" xfId="0" applyFont="1" applyFill="1" applyBorder="1" applyAlignment="1">
      <alignment horizontal="left" vertical="center" indent="1"/>
    </xf>
    <xf numFmtId="2" fontId="3" fillId="6" borderId="14" xfId="0" applyNumberFormat="1" applyFont="1" applyFill="1" applyBorder="1"/>
    <xf numFmtId="2" fontId="3" fillId="6" borderId="15" xfId="0" applyNumberFormat="1" applyFont="1" applyFill="1" applyBorder="1"/>
    <xf numFmtId="0" fontId="3" fillId="6" borderId="14" xfId="0" applyFont="1" applyFill="1" applyBorder="1"/>
    <xf numFmtId="1" fontId="0" fillId="5" borderId="7" xfId="0" applyNumberFormat="1" applyFill="1" applyBorder="1" applyAlignment="1">
      <alignment horizontal="right" indent="1"/>
    </xf>
    <xf numFmtId="1" fontId="0" fillId="5" borderId="15" xfId="0" applyNumberFormat="1" applyFill="1" applyBorder="1" applyAlignment="1">
      <alignment horizontal="right" indent="1"/>
    </xf>
    <xf numFmtId="1" fontId="0" fillId="5" borderId="31" xfId="0" applyNumberFormat="1" applyFill="1" applyBorder="1" applyAlignment="1">
      <alignment horizontal="right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Tabelle1!$A$8</c:f>
              <c:strCache>
                <c:ptCount val="1"/>
                <c:pt idx="0">
                  <c:v>xt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Tabelle1!$B$8:$F$8</c:f>
              <c:numCache>
                <c:formatCode>0</c:formatCode>
                <c:ptCount val="5"/>
                <c:pt idx="0">
                  <c:v>110000</c:v>
                </c:pt>
                <c:pt idx="1">
                  <c:v>130000</c:v>
                </c:pt>
                <c:pt idx="2">
                  <c:v>155000</c:v>
                </c:pt>
                <c:pt idx="3">
                  <c:v>180000</c:v>
                </c:pt>
                <c:pt idx="4">
                  <c:v>220000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E6-43AA-92B6-EADB99039F4C}"/>
            </c:ext>
          </c:extLst>
        </c:ser>
        <c:ser>
          <c:idx val="1"/>
          <c:order val="1"/>
          <c:tx>
            <c:strRef>
              <c:f>Tabelle1!$A$33</c:f>
              <c:strCache>
                <c:ptCount val="1"/>
                <c:pt idx="0">
                  <c:v>xt_exp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Tabelle1!$B$33:$F$33</c:f>
              <c:numCache>
                <c:formatCode>0.00</c:formatCode>
                <c:ptCount val="5"/>
                <c:pt idx="0">
                  <c:v>109646.49552217545</c:v>
                </c:pt>
                <c:pt idx="1">
                  <c:v>130116.88864957575</c:v>
                </c:pt>
                <c:pt idx="2">
                  <c:v>154408.99074081218</c:v>
                </c:pt>
                <c:pt idx="3">
                  <c:v>183236.29368211117</c:v>
                </c:pt>
                <c:pt idx="4">
                  <c:v>217445.49434116905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6-43AA-92B6-EADB99039F4C}"/>
            </c:ext>
          </c:extLst>
        </c:ser>
        <c:ser>
          <c:idx val="2"/>
          <c:order val="2"/>
          <c:tx>
            <c:strRef>
              <c:f>Tabelle1!$A$43</c:f>
              <c:strCache>
                <c:ptCount val="1"/>
                <c:pt idx="0">
                  <c:v>xt_additiv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Tabelle1!$C$43:$G$43</c:f>
              <c:numCache>
                <c:formatCode>General</c:formatCode>
                <c:ptCount val="5"/>
                <c:pt idx="0">
                  <c:v>105000</c:v>
                </c:pt>
                <c:pt idx="1">
                  <c:v>132000</c:v>
                </c:pt>
                <c:pt idx="2">
                  <c:v>159000</c:v>
                </c:pt>
                <c:pt idx="3">
                  <c:v>186000</c:v>
                </c:pt>
                <c:pt idx="4">
                  <c:v>213000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E6-43AA-92B6-EADB99039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439736"/>
        <c:axId val="534440696"/>
      </c:lineChart>
      <c:catAx>
        <c:axId val="534439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4440696"/>
        <c:crosses val="autoZero"/>
        <c:auto val="1"/>
        <c:lblAlgn val="ctr"/>
        <c:lblOffset val="100"/>
        <c:noMultiLvlLbl val="0"/>
      </c:catAx>
      <c:valAx>
        <c:axId val="534440696"/>
        <c:scaling>
          <c:orientation val="minMax"/>
          <c:max val="22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44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Tabelle1!$A$8</c:f>
              <c:strCache>
                <c:ptCount val="1"/>
                <c:pt idx="0">
                  <c:v>xt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Tabelle1!$B$8:$F$8</c:f>
              <c:numCache>
                <c:formatCode>0</c:formatCode>
                <c:ptCount val="5"/>
                <c:pt idx="0">
                  <c:v>110000</c:v>
                </c:pt>
                <c:pt idx="1">
                  <c:v>130000</c:v>
                </c:pt>
                <c:pt idx="2">
                  <c:v>155000</c:v>
                </c:pt>
                <c:pt idx="3">
                  <c:v>180000</c:v>
                </c:pt>
                <c:pt idx="4">
                  <c:v>220000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3-41CF-A762-862A6B0C0343}"/>
            </c:ext>
          </c:extLst>
        </c:ser>
        <c:ser>
          <c:idx val="1"/>
          <c:order val="1"/>
          <c:tx>
            <c:strRef>
              <c:f>Tabelle1!$A$33</c:f>
              <c:strCache>
                <c:ptCount val="1"/>
                <c:pt idx="0">
                  <c:v>xt_exp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Tabelle1!$B$33:$F$33</c:f>
              <c:numCache>
                <c:formatCode>0.00</c:formatCode>
                <c:ptCount val="5"/>
                <c:pt idx="0">
                  <c:v>109646.49552217545</c:v>
                </c:pt>
                <c:pt idx="1">
                  <c:v>130116.88864957575</c:v>
                </c:pt>
                <c:pt idx="2">
                  <c:v>154408.99074081218</c:v>
                </c:pt>
                <c:pt idx="3">
                  <c:v>183236.29368211117</c:v>
                </c:pt>
                <c:pt idx="4">
                  <c:v>217445.49434116905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53-41CF-A762-862A6B0C0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706680"/>
        <c:axId val="530704440"/>
      </c:lineChart>
      <c:catAx>
        <c:axId val="530706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704440"/>
        <c:crosses val="autoZero"/>
        <c:auto val="1"/>
        <c:lblAlgn val="ctr"/>
        <c:lblOffset val="100"/>
        <c:noMultiLvlLbl val="0"/>
      </c:catAx>
      <c:valAx>
        <c:axId val="53070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706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Tabelle1!$A$8</c:f>
              <c:strCache>
                <c:ptCount val="1"/>
                <c:pt idx="0">
                  <c:v>xt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Tabelle1!$B$8:$F$8</c:f>
              <c:numCache>
                <c:formatCode>0</c:formatCode>
                <c:ptCount val="5"/>
                <c:pt idx="0">
                  <c:v>110000</c:v>
                </c:pt>
                <c:pt idx="1">
                  <c:v>130000</c:v>
                </c:pt>
                <c:pt idx="2">
                  <c:v>155000</c:v>
                </c:pt>
                <c:pt idx="3">
                  <c:v>180000</c:v>
                </c:pt>
                <c:pt idx="4">
                  <c:v>220000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EA-42B6-A090-3D6AEB710815}"/>
            </c:ext>
          </c:extLst>
        </c:ser>
        <c:ser>
          <c:idx val="1"/>
          <c:order val="1"/>
          <c:tx>
            <c:strRef>
              <c:f>Tabelle1!$A$43</c:f>
              <c:strCache>
                <c:ptCount val="1"/>
                <c:pt idx="0">
                  <c:v>xt_additiv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Tabelle1!$C$43:$G$43</c:f>
              <c:numCache>
                <c:formatCode>General</c:formatCode>
                <c:ptCount val="5"/>
                <c:pt idx="0">
                  <c:v>105000</c:v>
                </c:pt>
                <c:pt idx="1">
                  <c:v>132000</c:v>
                </c:pt>
                <c:pt idx="2">
                  <c:v>159000</c:v>
                </c:pt>
                <c:pt idx="3">
                  <c:v>186000</c:v>
                </c:pt>
                <c:pt idx="4">
                  <c:v>213000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EA-42B6-A090-3D6AEB710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137040"/>
        <c:axId val="565136400"/>
      </c:lineChart>
      <c:catAx>
        <c:axId val="565137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5136400"/>
        <c:crosses val="autoZero"/>
        <c:auto val="1"/>
        <c:lblAlgn val="ctr"/>
        <c:lblOffset val="100"/>
        <c:noMultiLvlLbl val="0"/>
      </c:catAx>
      <c:valAx>
        <c:axId val="56513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513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Tabelle1!$A$75</c:f>
              <c:strCache>
                <c:ptCount val="1"/>
                <c:pt idx="0">
                  <c:v>diff_zu_exp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Tabelle1!$B$75:$F$75</c:f>
              <c:numCache>
                <c:formatCode>0.00</c:formatCode>
                <c:ptCount val="5"/>
                <c:pt idx="0">
                  <c:v>353.50447782455012</c:v>
                </c:pt>
                <c:pt idx="1">
                  <c:v>-116.88864957574697</c:v>
                </c:pt>
                <c:pt idx="2">
                  <c:v>591.00925918782013</c:v>
                </c:pt>
                <c:pt idx="3">
                  <c:v>-3236.2936821111653</c:v>
                </c:pt>
                <c:pt idx="4">
                  <c:v>2554.5056588309526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EB-4F78-92E5-86CB06878D93}"/>
            </c:ext>
          </c:extLst>
        </c:ser>
        <c:ser>
          <c:idx val="1"/>
          <c:order val="1"/>
          <c:tx>
            <c:strRef>
              <c:f>Tabelle1!$A$76</c:f>
              <c:strCache>
                <c:ptCount val="1"/>
                <c:pt idx="0">
                  <c:v>diff_zu_additiv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Tabelle1!$B$76:$F$76</c:f>
              <c:numCache>
                <c:formatCode>0.00</c:formatCode>
                <c:ptCount val="5"/>
                <c:pt idx="0">
                  <c:v>5000</c:v>
                </c:pt>
                <c:pt idx="1">
                  <c:v>-2000</c:v>
                </c:pt>
                <c:pt idx="2">
                  <c:v>-4000</c:v>
                </c:pt>
                <c:pt idx="3">
                  <c:v>-6000</c:v>
                </c:pt>
                <c:pt idx="4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B-4F78-92E5-86CB06878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370096"/>
        <c:axId val="74280424"/>
      </c:lineChart>
      <c:catAx>
        <c:axId val="217370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280424"/>
        <c:crosses val="autoZero"/>
        <c:auto val="1"/>
        <c:lblAlgn val="ctr"/>
        <c:lblOffset val="100"/>
        <c:noMultiLvlLbl val="0"/>
      </c:catAx>
      <c:valAx>
        <c:axId val="7428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73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77</xdr:row>
      <xdr:rowOff>125317</xdr:rowOff>
    </xdr:from>
    <xdr:to>
      <xdr:col>15</xdr:col>
      <xdr:colOff>476250</xdr:colOff>
      <xdr:row>98</xdr:row>
      <xdr:rowOff>111124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E92B241-CF55-4610-8EBA-579A758D63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24281</xdr:colOff>
      <xdr:row>99</xdr:row>
      <xdr:rowOff>112058</xdr:rowOff>
    </xdr:from>
    <xdr:to>
      <xdr:col>15</xdr:col>
      <xdr:colOff>666750</xdr:colOff>
      <xdr:row>122</xdr:row>
      <xdr:rowOff>31750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0317AEC-D0BB-4A4D-8146-F6CD4E47D0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100</xdr:row>
      <xdr:rowOff>6721</xdr:rowOff>
    </xdr:from>
    <xdr:to>
      <xdr:col>6</xdr:col>
      <xdr:colOff>691963</xdr:colOff>
      <xdr:row>121</xdr:row>
      <xdr:rowOff>79375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5C98C441-8589-41BC-AE08-7339FEDEE8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428625</xdr:colOff>
      <xdr:row>51</xdr:row>
      <xdr:rowOff>142875</xdr:rowOff>
    </xdr:from>
    <xdr:to>
      <xdr:col>7</xdr:col>
      <xdr:colOff>602317</xdr:colOff>
      <xdr:row>72</xdr:row>
      <xdr:rowOff>152028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1A870003-D738-4407-BF1E-07DA081348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D60D9-2C41-44FE-8DE9-903255F1A907}">
  <dimension ref="A1:O121"/>
  <sheetViews>
    <sheetView tabSelected="1" topLeftCell="A28" zoomScale="85" zoomScaleNormal="85" workbookViewId="0">
      <selection activeCell="M40" sqref="M40"/>
    </sheetView>
  </sheetViews>
  <sheetFormatPr baseColWidth="10" defaultRowHeight="15" x14ac:dyDescent="0.25"/>
  <cols>
    <col min="1" max="1" width="29.5703125" customWidth="1"/>
    <col min="2" max="2" width="15.5703125" customWidth="1"/>
    <col min="3" max="3" width="13.42578125" customWidth="1"/>
    <col min="4" max="4" width="14.7109375" customWidth="1"/>
    <col min="5" max="6" width="13.140625" customWidth="1"/>
    <col min="7" max="7" width="14.7109375" bestFit="1" customWidth="1"/>
    <col min="8" max="8" width="12.7109375" customWidth="1"/>
    <col min="10" max="10" width="18.7109375" customWidth="1"/>
    <col min="12" max="14" width="14.7109375" bestFit="1" customWidth="1"/>
    <col min="15" max="15" width="15.42578125" bestFit="1" customWidth="1"/>
    <col min="17" max="17" width="16.42578125" customWidth="1"/>
    <col min="19" max="19" width="18" bestFit="1" customWidth="1"/>
    <col min="20" max="20" width="12.28515625" bestFit="1" customWidth="1"/>
    <col min="24" max="24" width="11.42578125" customWidth="1"/>
  </cols>
  <sheetData>
    <row r="1" spans="1:7" ht="15.75" thickBot="1" x14ac:dyDescent="0.3">
      <c r="A1" s="1" t="s">
        <v>0</v>
      </c>
    </row>
    <row r="2" spans="1:7" ht="15.75" thickBot="1" x14ac:dyDescent="0.3">
      <c r="A2" s="10" t="s">
        <v>26</v>
      </c>
      <c r="B2" s="17">
        <v>1</v>
      </c>
      <c r="C2" s="11">
        <v>2</v>
      </c>
      <c r="D2" s="17">
        <v>3</v>
      </c>
      <c r="E2" s="11">
        <v>4</v>
      </c>
      <c r="F2" s="17">
        <v>5</v>
      </c>
      <c r="G2" s="12" t="s">
        <v>5</v>
      </c>
    </row>
    <row r="3" spans="1:7" x14ac:dyDescent="0.25">
      <c r="A3" s="13" t="s">
        <v>1</v>
      </c>
      <c r="B3" s="18">
        <v>1</v>
      </c>
      <c r="C3" s="22">
        <v>2</v>
      </c>
      <c r="D3" s="18">
        <v>3</v>
      </c>
      <c r="E3" s="22">
        <v>4</v>
      </c>
      <c r="F3" s="18">
        <v>5</v>
      </c>
      <c r="G3" s="40">
        <f>SUM(B3:F3)</f>
        <v>15</v>
      </c>
    </row>
    <row r="4" spans="1:7" x14ac:dyDescent="0.25">
      <c r="A4" s="14" t="s">
        <v>6</v>
      </c>
      <c r="B4" s="48">
        <f t="shared" ref="B4:F4" si="0">(B3)^2</f>
        <v>1</v>
      </c>
      <c r="C4" s="49">
        <f>(C3)^2</f>
        <v>4</v>
      </c>
      <c r="D4" s="48">
        <f t="shared" si="0"/>
        <v>9</v>
      </c>
      <c r="E4" s="49">
        <f t="shared" si="0"/>
        <v>16</v>
      </c>
      <c r="F4" s="48">
        <f t="shared" si="0"/>
        <v>25</v>
      </c>
      <c r="G4" s="50">
        <f>SUM(B4:F4)</f>
        <v>55</v>
      </c>
    </row>
    <row r="5" spans="1:7" x14ac:dyDescent="0.25">
      <c r="A5" s="14" t="s">
        <v>7</v>
      </c>
      <c r="B5" s="48">
        <f>B8*B3</f>
        <v>110000</v>
      </c>
      <c r="C5" s="49">
        <f t="shared" ref="C5:F5" si="1">C8*C3</f>
        <v>260000</v>
      </c>
      <c r="D5" s="48">
        <f t="shared" si="1"/>
        <v>465000</v>
      </c>
      <c r="E5" s="49">
        <f t="shared" si="1"/>
        <v>720000</v>
      </c>
      <c r="F5" s="48">
        <f t="shared" si="1"/>
        <v>1100000</v>
      </c>
      <c r="G5" s="50">
        <f>SUM(B5:F5)</f>
        <v>2655000</v>
      </c>
    </row>
    <row r="6" spans="1:7" x14ac:dyDescent="0.25">
      <c r="A6" s="15" t="s">
        <v>10</v>
      </c>
      <c r="B6" s="19">
        <f>B3*B9</f>
        <v>11.608235644774552</v>
      </c>
      <c r="C6" s="23">
        <f>C3*C9</f>
        <v>23.55057945887544</v>
      </c>
      <c r="D6" s="19">
        <f>D3*D9</f>
        <v>35.853541187704153</v>
      </c>
      <c r="E6" s="23">
        <f>E3*E9</f>
        <v>48.402848519489389</v>
      </c>
      <c r="F6" s="19">
        <f>F3*F9</f>
        <v>61.506914126672491</v>
      </c>
      <c r="G6" s="41">
        <f>SUM(B6:F6)</f>
        <v>180.92211893751602</v>
      </c>
    </row>
    <row r="7" spans="1:7" x14ac:dyDescent="0.25">
      <c r="A7" s="14" t="s">
        <v>28</v>
      </c>
      <c r="B7" s="20">
        <v>1986</v>
      </c>
      <c r="C7" s="24">
        <v>1987</v>
      </c>
      <c r="D7" s="20">
        <v>1988</v>
      </c>
      <c r="E7" s="24">
        <v>1989</v>
      </c>
      <c r="F7" s="20">
        <v>1990</v>
      </c>
      <c r="G7" s="41"/>
    </row>
    <row r="8" spans="1:7" x14ac:dyDescent="0.25">
      <c r="A8" s="14" t="s">
        <v>9</v>
      </c>
      <c r="B8" s="48">
        <v>110000</v>
      </c>
      <c r="C8" s="49">
        <v>130000</v>
      </c>
      <c r="D8" s="48">
        <v>155000</v>
      </c>
      <c r="E8" s="49">
        <v>180000</v>
      </c>
      <c r="F8" s="48">
        <v>220000</v>
      </c>
      <c r="G8" s="50">
        <f>SUM(B8:F8)</f>
        <v>795000</v>
      </c>
    </row>
    <row r="9" spans="1:7" x14ac:dyDescent="0.25">
      <c r="A9" s="15" t="s">
        <v>8</v>
      </c>
      <c r="B9" s="19">
        <f t="shared" ref="B9:F9" si="2">LN(B8)</f>
        <v>11.608235644774552</v>
      </c>
      <c r="C9" s="23">
        <f t="shared" si="2"/>
        <v>11.77528972943772</v>
      </c>
      <c r="D9" s="19">
        <f t="shared" si="2"/>
        <v>11.951180395901384</v>
      </c>
      <c r="E9" s="23">
        <f t="shared" si="2"/>
        <v>12.100712129872347</v>
      </c>
      <c r="F9" s="19">
        <f t="shared" si="2"/>
        <v>12.301382825334498</v>
      </c>
      <c r="G9" s="41">
        <f>SUM(B9:F9)</f>
        <v>59.736800725320506</v>
      </c>
    </row>
    <row r="10" spans="1:7" ht="15.75" thickBot="1" x14ac:dyDescent="0.3">
      <c r="A10" s="16" t="s">
        <v>27</v>
      </c>
      <c r="B10" s="21">
        <f t="shared" ref="B10:F10" si="3">LN(B3)</f>
        <v>0</v>
      </c>
      <c r="C10" s="25">
        <f>LN(C3)</f>
        <v>0.69314718055994529</v>
      </c>
      <c r="D10" s="21">
        <f t="shared" si="3"/>
        <v>1.0986122886681098</v>
      </c>
      <c r="E10" s="25">
        <f t="shared" si="3"/>
        <v>1.3862943611198906</v>
      </c>
      <c r="F10" s="21">
        <f t="shared" si="3"/>
        <v>1.6094379124341003</v>
      </c>
      <c r="G10" s="42">
        <f>SUM(B10:F10)</f>
        <v>4.7874917427820458</v>
      </c>
    </row>
    <row r="12" spans="1:7" ht="15.75" thickBot="1" x14ac:dyDescent="0.3"/>
    <row r="13" spans="1:7" x14ac:dyDescent="0.25">
      <c r="A13" s="26" t="s">
        <v>29</v>
      </c>
      <c r="B13" s="27" t="s">
        <v>30</v>
      </c>
      <c r="C13" s="27" t="s">
        <v>31</v>
      </c>
      <c r="D13" s="27"/>
      <c r="E13" s="27"/>
      <c r="F13" s="28"/>
    </row>
    <row r="14" spans="1:7" x14ac:dyDescent="0.25">
      <c r="A14" s="29"/>
      <c r="B14" s="30" t="s">
        <v>32</v>
      </c>
      <c r="C14" s="30" t="s">
        <v>33</v>
      </c>
      <c r="D14" s="30"/>
      <c r="E14" s="30"/>
      <c r="F14" s="31"/>
    </row>
    <row r="15" spans="1:7" x14ac:dyDescent="0.25">
      <c r="A15" s="29"/>
      <c r="B15" s="30" t="s">
        <v>34</v>
      </c>
      <c r="C15" s="30" t="s">
        <v>35</v>
      </c>
      <c r="D15" s="30"/>
      <c r="E15" s="30"/>
      <c r="F15" s="31"/>
    </row>
    <row r="16" spans="1:7" ht="15.75" thickBot="1" x14ac:dyDescent="0.3">
      <c r="A16" s="32"/>
      <c r="B16" s="33" t="s">
        <v>36</v>
      </c>
      <c r="C16" s="33" t="s">
        <v>37</v>
      </c>
      <c r="D16" s="33"/>
      <c r="E16" s="33"/>
      <c r="F16" s="34"/>
    </row>
    <row r="18" spans="1:7" ht="15.75" thickBot="1" x14ac:dyDescent="0.3"/>
    <row r="19" spans="1:7" ht="21.75" thickBot="1" x14ac:dyDescent="0.3">
      <c r="A19" s="67" t="s">
        <v>23</v>
      </c>
      <c r="B19" s="70"/>
      <c r="C19" s="70"/>
      <c r="D19" s="70"/>
      <c r="E19" s="70"/>
      <c r="F19" s="70"/>
      <c r="G19" s="71"/>
    </row>
    <row r="20" spans="1:7" x14ac:dyDescent="0.25">
      <c r="A20" s="54" t="s">
        <v>12</v>
      </c>
      <c r="B20" s="51" t="s">
        <v>17</v>
      </c>
      <c r="C20" s="52">
        <f>((G9*G4)-(G3*G6))/(F3*G4-(G3)^2)</f>
        <v>11.433845116597759</v>
      </c>
      <c r="D20" s="55" t="s">
        <v>11</v>
      </c>
      <c r="E20" s="51"/>
      <c r="F20" s="51"/>
      <c r="G20" s="53"/>
    </row>
    <row r="21" spans="1:7" x14ac:dyDescent="0.25">
      <c r="A21" s="56" t="s">
        <v>13</v>
      </c>
      <c r="B21" s="2" t="s">
        <v>16</v>
      </c>
      <c r="C21" s="3">
        <f>EXP(C20)</f>
        <v>92396.568232371748</v>
      </c>
      <c r="D21" s="2"/>
      <c r="E21" s="2"/>
      <c r="F21" s="2"/>
      <c r="G21" s="35"/>
    </row>
    <row r="22" spans="1:7" x14ac:dyDescent="0.25">
      <c r="A22" s="56"/>
      <c r="B22" s="2"/>
      <c r="C22" s="4"/>
      <c r="D22" s="2"/>
      <c r="E22" s="2"/>
      <c r="F22" s="2"/>
      <c r="G22" s="35"/>
    </row>
    <row r="23" spans="1:7" x14ac:dyDescent="0.25">
      <c r="A23" s="56"/>
      <c r="B23" s="2" t="s">
        <v>15</v>
      </c>
      <c r="C23" s="3">
        <f>((F3*G6)-(G9*G3))/(F3*G4-(G3)^2)</f>
        <v>0.17117167615544987</v>
      </c>
      <c r="D23" s="5" t="s">
        <v>11</v>
      </c>
      <c r="E23" s="2"/>
      <c r="F23" s="2"/>
      <c r="G23" s="35"/>
    </row>
    <row r="24" spans="1:7" x14ac:dyDescent="0.25">
      <c r="A24" s="56"/>
      <c r="B24" s="2" t="s">
        <v>14</v>
      </c>
      <c r="C24" s="3">
        <f>EXP(C23)</f>
        <v>1.1866944586775257</v>
      </c>
      <c r="D24" s="2"/>
      <c r="E24" s="2"/>
      <c r="F24" s="2"/>
      <c r="G24" s="35"/>
    </row>
    <row r="25" spans="1:7" x14ac:dyDescent="0.25">
      <c r="A25" s="56"/>
      <c r="B25" s="2"/>
      <c r="C25" s="2"/>
      <c r="D25" s="2"/>
      <c r="E25" s="2"/>
      <c r="F25" s="2"/>
      <c r="G25" s="35"/>
    </row>
    <row r="26" spans="1:7" x14ac:dyDescent="0.25">
      <c r="A26" s="56" t="s">
        <v>18</v>
      </c>
      <c r="B26" s="62" t="s">
        <v>1</v>
      </c>
      <c r="C26" s="62">
        <v>1</v>
      </c>
      <c r="D26" s="62">
        <v>2</v>
      </c>
      <c r="E26" s="62">
        <v>3</v>
      </c>
      <c r="F26" s="62">
        <v>4</v>
      </c>
      <c r="G26" s="66">
        <v>5</v>
      </c>
    </row>
    <row r="27" spans="1:7" x14ac:dyDescent="0.25">
      <c r="A27" s="56" t="s">
        <v>19</v>
      </c>
      <c r="B27" s="2"/>
      <c r="C27" s="73">
        <f>$C$21*$C$24^(B3)</f>
        <v>109646.49552217545</v>
      </c>
      <c r="D27" s="73">
        <f>$C$21*$C$24^(C3)</f>
        <v>130116.88864957575</v>
      </c>
      <c r="E27" s="73">
        <f>$C$21*$C$24^(D3)</f>
        <v>154408.99074081218</v>
      </c>
      <c r="F27" s="73">
        <f>$C$21*$C$24^(E3)</f>
        <v>183236.29368211117</v>
      </c>
      <c r="G27" s="74">
        <f>$C$21*$C$24^(F3)</f>
        <v>217445.49434116905</v>
      </c>
    </row>
    <row r="28" spans="1:7" ht="15.75" thickBot="1" x14ac:dyDescent="0.3">
      <c r="A28" s="57"/>
      <c r="B28" s="36"/>
      <c r="C28" s="36"/>
      <c r="D28" s="36"/>
      <c r="E28" s="36"/>
      <c r="F28" s="36"/>
      <c r="G28" s="7"/>
    </row>
    <row r="29" spans="1:7" ht="19.5" thickBot="1" x14ac:dyDescent="0.35">
      <c r="A29" s="83" t="s">
        <v>45</v>
      </c>
      <c r="B29" s="84"/>
      <c r="C29" s="84">
        <f>B8-C27</f>
        <v>353.50447782455012</v>
      </c>
      <c r="D29" s="84">
        <f>C8-D27</f>
        <v>-116.88864957574697</v>
      </c>
      <c r="E29" s="84">
        <f>D8-E27</f>
        <v>591.00925918782013</v>
      </c>
      <c r="F29" s="84">
        <f>E8-F27</f>
        <v>-3236.2936821111653</v>
      </c>
      <c r="G29" s="85">
        <f>F8-G27</f>
        <v>2554.5056588309526</v>
      </c>
    </row>
    <row r="30" spans="1:7" ht="15.75" thickBot="1" x14ac:dyDescent="0.3">
      <c r="B30" s="9"/>
    </row>
    <row r="31" spans="1:7" ht="21.75" thickBot="1" x14ac:dyDescent="0.3">
      <c r="A31" s="67" t="s">
        <v>44</v>
      </c>
      <c r="B31" s="70"/>
      <c r="C31" s="70"/>
      <c r="D31" s="70"/>
      <c r="E31" s="70"/>
      <c r="F31" s="70"/>
      <c r="G31" s="71"/>
    </row>
    <row r="32" spans="1:7" x14ac:dyDescent="0.25">
      <c r="A32" s="37"/>
      <c r="B32" s="2"/>
      <c r="C32" s="2"/>
      <c r="D32" s="2"/>
      <c r="E32" s="2"/>
      <c r="F32" s="2"/>
      <c r="G32" s="63"/>
    </row>
    <row r="33" spans="1:7" x14ac:dyDescent="0.25">
      <c r="A33" s="38" t="s">
        <v>19</v>
      </c>
      <c r="B33" s="73">
        <f>$C$21*$C$24^(B3)</f>
        <v>109646.49552217545</v>
      </c>
      <c r="C33" s="73">
        <f>$C$21*$C$24^(C3)</f>
        <v>130116.88864957575</v>
      </c>
      <c r="D33" s="73">
        <f>$C$21*$C$24^(D3)</f>
        <v>154408.99074081218</v>
      </c>
      <c r="E33" s="73">
        <f>$C$21*$C$24^(E3)</f>
        <v>183236.29368211117</v>
      </c>
      <c r="F33" s="73">
        <f>$C$21*$C$24^(F3)</f>
        <v>217445.49434116905</v>
      </c>
      <c r="G33" s="64" t="s">
        <v>42</v>
      </c>
    </row>
    <row r="34" spans="1:7" x14ac:dyDescent="0.25">
      <c r="A34" s="38" t="s">
        <v>1</v>
      </c>
      <c r="B34" s="61">
        <v>1</v>
      </c>
      <c r="C34" s="61">
        <v>2</v>
      </c>
      <c r="D34" s="61">
        <v>3</v>
      </c>
      <c r="E34" s="61">
        <v>4</v>
      </c>
      <c r="F34" s="61">
        <v>5</v>
      </c>
      <c r="G34" s="72" t="s">
        <v>39</v>
      </c>
    </row>
    <row r="35" spans="1:7" ht="15.75" thickBot="1" x14ac:dyDescent="0.3">
      <c r="A35" s="43" t="s">
        <v>43</v>
      </c>
      <c r="B35" s="44">
        <v>110000</v>
      </c>
      <c r="C35" s="45">
        <v>130000</v>
      </c>
      <c r="D35" s="45">
        <v>155000</v>
      </c>
      <c r="E35" s="45">
        <v>180000</v>
      </c>
      <c r="F35" s="46">
        <v>220000</v>
      </c>
      <c r="G35" s="65" t="s">
        <v>25</v>
      </c>
    </row>
    <row r="36" spans="1:7" ht="15.75" thickBot="1" x14ac:dyDescent="0.3"/>
    <row r="37" spans="1:7" ht="21.75" thickBot="1" x14ac:dyDescent="0.3">
      <c r="A37" s="67" t="s">
        <v>24</v>
      </c>
      <c r="B37" s="68"/>
      <c r="C37" s="68"/>
      <c r="D37" s="68"/>
      <c r="E37" s="68"/>
      <c r="F37" s="68"/>
      <c r="G37" s="69"/>
    </row>
    <row r="38" spans="1:7" x14ac:dyDescent="0.25">
      <c r="A38" s="37" t="s">
        <v>3</v>
      </c>
      <c r="B38" s="51"/>
      <c r="C38" s="51" t="s">
        <v>4</v>
      </c>
      <c r="D38" s="52">
        <f>((G8*G4)-(G3*G5))/((F3*G4)-(G3)^2)</f>
        <v>78000</v>
      </c>
      <c r="E38" s="51"/>
      <c r="F38" s="51"/>
      <c r="G38" s="53"/>
    </row>
    <row r="39" spans="1:7" x14ac:dyDescent="0.25">
      <c r="A39" s="38"/>
      <c r="B39" s="2"/>
      <c r="C39" s="2" t="s">
        <v>20</v>
      </c>
      <c r="D39" s="3">
        <f>(F3*G5-(G8*G3))/((F3*G4)-(G3)^2)</f>
        <v>27000</v>
      </c>
      <c r="E39" s="2"/>
      <c r="F39" s="2"/>
      <c r="G39" s="35"/>
    </row>
    <row r="40" spans="1:7" x14ac:dyDescent="0.25">
      <c r="A40" s="38" t="s">
        <v>21</v>
      </c>
      <c r="B40" s="2"/>
      <c r="C40" s="2"/>
      <c r="D40" s="2"/>
      <c r="E40" s="2"/>
      <c r="F40" s="2"/>
      <c r="G40" s="35"/>
    </row>
    <row r="41" spans="1:7" x14ac:dyDescent="0.25">
      <c r="A41" s="38"/>
      <c r="B41" s="81">
        <v>1985</v>
      </c>
      <c r="C41" s="81">
        <v>1986</v>
      </c>
      <c r="D41" s="81">
        <v>1987</v>
      </c>
      <c r="E41" s="81">
        <v>1988</v>
      </c>
      <c r="F41" s="81">
        <v>1989</v>
      </c>
      <c r="G41" s="82">
        <v>1990</v>
      </c>
    </row>
    <row r="42" spans="1:7" x14ac:dyDescent="0.25">
      <c r="A42" s="38" t="s">
        <v>28</v>
      </c>
      <c r="B42" s="61">
        <v>0</v>
      </c>
      <c r="C42" s="61">
        <v>1</v>
      </c>
      <c r="D42" s="61">
        <v>2</v>
      </c>
      <c r="E42" s="61">
        <v>3</v>
      </c>
      <c r="F42" s="61">
        <v>4</v>
      </c>
      <c r="G42" s="80">
        <v>5</v>
      </c>
    </row>
    <row r="43" spans="1:7" x14ac:dyDescent="0.25">
      <c r="A43" s="38" t="s">
        <v>38</v>
      </c>
      <c r="B43" s="2"/>
      <c r="C43" s="81">
        <f>$D$38+$D$39*C42</f>
        <v>105000</v>
      </c>
      <c r="D43" s="81">
        <f>$D$38+$D$39*D42</f>
        <v>132000</v>
      </c>
      <c r="E43" s="81">
        <f>$D$38+$D$39*E42</f>
        <v>159000</v>
      </c>
      <c r="F43" s="81">
        <f>$D$38+$D$39*F42</f>
        <v>186000</v>
      </c>
      <c r="G43" s="82">
        <f>$D$38+$D$39*G42</f>
        <v>213000</v>
      </c>
    </row>
    <row r="44" spans="1:7" ht="15.75" thickBot="1" x14ac:dyDescent="0.3">
      <c r="A44" s="39"/>
      <c r="B44" s="36"/>
      <c r="C44" s="36"/>
      <c r="D44" s="36"/>
      <c r="E44" s="36"/>
      <c r="F44" s="36"/>
      <c r="G44" s="7"/>
    </row>
    <row r="45" spans="1:7" ht="19.5" thickBot="1" x14ac:dyDescent="0.35">
      <c r="A45" s="83" t="s">
        <v>46</v>
      </c>
      <c r="B45" s="86"/>
      <c r="C45" s="84">
        <f>B8-C43</f>
        <v>5000</v>
      </c>
      <c r="D45" s="84">
        <f>C8-D43</f>
        <v>-2000</v>
      </c>
      <c r="E45" s="84">
        <f>D8-E43</f>
        <v>-4000</v>
      </c>
      <c r="F45" s="84">
        <f>E8-F43</f>
        <v>-6000</v>
      </c>
      <c r="G45" s="85">
        <f>F8-G43</f>
        <v>7000</v>
      </c>
    </row>
    <row r="46" spans="1:7" ht="15.75" thickBot="1" x14ac:dyDescent="0.3"/>
    <row r="47" spans="1:7" ht="15.75" thickBot="1" x14ac:dyDescent="0.3">
      <c r="A47" s="58" t="s">
        <v>22</v>
      </c>
      <c r="B47" s="87" t="s">
        <v>1</v>
      </c>
      <c r="C47" s="88">
        <v>6</v>
      </c>
      <c r="D47" s="89">
        <v>7</v>
      </c>
    </row>
    <row r="48" spans="1:7" ht="15.75" thickBot="1" x14ac:dyDescent="0.3">
      <c r="A48" s="59"/>
      <c r="B48" s="87" t="s">
        <v>2</v>
      </c>
      <c r="C48" s="88">
        <v>1991</v>
      </c>
      <c r="D48" s="88">
        <v>1992</v>
      </c>
    </row>
    <row r="49" spans="1:4" ht="15.75" thickBot="1" x14ac:dyDescent="0.3">
      <c r="A49" s="60"/>
      <c r="B49" s="8" t="s">
        <v>19</v>
      </c>
      <c r="C49" s="47">
        <f>$C$21*$C$24^(6)</f>
        <v>258041.36319906055</v>
      </c>
      <c r="D49" s="47">
        <f>$C$21*$C$24^(7)</f>
        <v>306216.25581791991</v>
      </c>
    </row>
    <row r="74" spans="1:6" ht="15.75" thickBot="1" x14ac:dyDescent="0.3"/>
    <row r="75" spans="1:6" x14ac:dyDescent="0.25">
      <c r="A75" s="78" t="s">
        <v>40</v>
      </c>
      <c r="B75" s="52">
        <f>B8-B33</f>
        <v>353.50447782455012</v>
      </c>
      <c r="C75" s="52">
        <f>C8-C33</f>
        <v>-116.88864957574697</v>
      </c>
      <c r="D75" s="52">
        <f>D8-D33</f>
        <v>591.00925918782013</v>
      </c>
      <c r="E75" s="52">
        <f>E8-E33</f>
        <v>-3236.2936821111653</v>
      </c>
      <c r="F75" s="75">
        <f>F8-F33</f>
        <v>2554.5056588309526</v>
      </c>
    </row>
    <row r="76" spans="1:6" ht="15.75" thickBot="1" x14ac:dyDescent="0.3">
      <c r="A76" s="79" t="s">
        <v>41</v>
      </c>
      <c r="B76" s="76">
        <f>B8-C43</f>
        <v>5000</v>
      </c>
      <c r="C76" s="76">
        <f>C8-D43</f>
        <v>-2000</v>
      </c>
      <c r="D76" s="76">
        <f>D8-E43</f>
        <v>-4000</v>
      </c>
      <c r="E76" s="76">
        <f>E8-F43</f>
        <v>-6000</v>
      </c>
      <c r="F76" s="77">
        <f>F8-G43</f>
        <v>7000</v>
      </c>
    </row>
    <row r="121" spans="15:15" x14ac:dyDescent="0.25">
      <c r="O121" s="6"/>
    </row>
  </sheetData>
  <mergeCells count="4">
    <mergeCell ref="A37:G37"/>
    <mergeCell ref="A47:A49"/>
    <mergeCell ref="A19:G19"/>
    <mergeCell ref="A31:G31"/>
  </mergeCells>
  <pageMargins left="0.70866141732283472" right="0.70866141732283472" top="0.78740157480314965" bottom="0.78740157480314965" header="0.31496062992125984" footer="0.31496062992125984"/>
  <pageSetup paperSize="9" scale="94" orientation="landscape" horizontalDpi="360" verticalDpi="360" r:id="rId1"/>
  <rowBreaks count="3" manualBreakCount="3">
    <brk id="17" max="7" man="1"/>
    <brk id="50" max="16383" man="1"/>
    <brk id="77" max="13" man="1"/>
  </rowBreaks>
  <colBreaks count="1" manualBreakCount="1">
    <brk id="8" max="9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miste</cp:lastModifiedBy>
  <cp:lastPrinted>2019-06-19T17:59:20Z</cp:lastPrinted>
  <dcterms:created xsi:type="dcterms:W3CDTF">2017-12-08T17:41:41Z</dcterms:created>
  <dcterms:modified xsi:type="dcterms:W3CDTF">2019-06-19T17:59:30Z</dcterms:modified>
</cp:coreProperties>
</file>